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1563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<sst xmlns="http://schemas.openxmlformats.org/spreadsheetml/2006/main" count="5247" uniqueCount="4952">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</sst>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baseColWidth="10"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45" x14ac:dyDescent="0.35">
      <c r="A1" s="3" t="s">
        <v>7</v>
      </c>
      <c r="B1" s="4" t="s">
        <v>7</v>
      </c>
      <c r="C1" s="123" t="str">
        <f>UPPER(NTS_title)</f>
        <v>RESUMEN NO TÉCNICO DEL PROYECTO</v>
      </c>
      <c r="D1" s="123"/>
      <c r="E1" s="123"/>
      <c r="F1" s="123"/>
      <c r="G1" s="32" t="s">
        <v>6</v>
      </c>
      <c r="H1" s="29"/>
    </row>
    <row r="2" spans="1:9" ht="16.149999999999999" customHeight="1" x14ac:dyDescent="0.25">
      <c r="A2" s="5" t="s">
        <v>152</v>
      </c>
      <c r="B2" s="7" t="str">
        <f>IF(TRIM(D2)="","",UPPER(D2))</f>
        <v/>
      </c>
      <c r="C2" s="11" t="str">
        <f>country_label</f>
        <v>País</v>
      </c>
      <c r="D2" s="17"/>
      <c r="E2" s="126"/>
      <c r="F2" s="127"/>
      <c r="G2" s="74" t="s">
        <v>550</v>
      </c>
      <c r="H2" s="29"/>
      <c r="I2" s="30" t="str">
        <f>compulsory_field_tinstr&amp;" "</f>
        <v xml:space="preserve">Obligatorio </v>
      </c>
    </row>
    <row r="3" spans="1:9" ht="16.149999999999999" customHeight="1" x14ac:dyDescent="0.25">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ht="14.45" x14ac:dyDescent="0.35">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ht="14.45" x14ac:dyDescent="0.35">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35">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35">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ht="14.45" x14ac:dyDescent="0.35">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ht="14.45" x14ac:dyDescent="0.35">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ht="14.45" x14ac:dyDescent="0.35">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ht="14.45" x14ac:dyDescent="0.35">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ht="14.45" x14ac:dyDescent="0.35">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ht="14.45" x14ac:dyDescent="0.35">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ht="14.45" x14ac:dyDescent="0.35">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ht="14.45" x14ac:dyDescent="0.35">
      <c r="A16" s="5"/>
      <c r="C16" s="138" t="str">
        <f>objectives_and_benefits_label</f>
        <v>Objetivos y beneficios previstos del proyecto</v>
      </c>
      <c r="D16" s="138"/>
      <c r="E16" s="138"/>
      <c r="F16" s="138"/>
      <c r="G16" s="138"/>
    </row>
    <row r="17" spans="1:9" x14ac:dyDescent="0.25">
      <c r="A17" s="5"/>
      <c r="C17" s="144" t="str">
        <f>projectObjectives_label</f>
        <v>Objetivos del proyecto</v>
      </c>
      <c r="D17" s="144"/>
      <c r="E17" s="144"/>
      <c r="F17" s="144"/>
      <c r="G17" s="74" t="s">
        <v>550</v>
      </c>
    </row>
    <row r="18" spans="1:9" ht="127.5" customHeight="1" x14ac:dyDescent="0.25">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44" t="str">
        <f>potentialBenefits_label</f>
        <v>Probables beneficios potenciales de este proyecto</v>
      </c>
      <c r="D19" s="144"/>
      <c r="E19" s="144"/>
      <c r="F19" s="144"/>
      <c r="G19" s="74" t="s">
        <v>550</v>
      </c>
    </row>
    <row r="20" spans="1:9" ht="127.5" customHeight="1" x14ac:dyDescent="0.25">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11" t="str" cm="1">
        <f t="array" ref="C21">predicted_harms_label</f>
        <v>Daños previstos</v>
      </c>
      <c r="D21" s="111"/>
      <c r="E21" s="111"/>
      <c r="F21" s="111"/>
      <c r="G21" s="111"/>
    </row>
    <row r="22" spans="1:9" x14ac:dyDescent="0.25">
      <c r="A22" s="5"/>
      <c r="B22" s="7"/>
      <c r="C22" s="119" t="str">
        <f>procedures_label</f>
        <v>¿En qué procedimientos se utilizarán normalmente los animales?</v>
      </c>
      <c r="D22" s="119"/>
      <c r="E22" s="119"/>
      <c r="F22" s="119"/>
      <c r="G22" s="74" t="s">
        <v>550</v>
      </c>
    </row>
    <row r="23" spans="1:9" ht="127.5" customHeight="1" x14ac:dyDescent="0.25">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4" t="str" cm="1">
        <f t="array" ref="C24">expectedImpacts_label</f>
        <v>Efectos previstos/efectos adversos en los animales</v>
      </c>
      <c r="D24" s="114"/>
      <c r="E24" s="114"/>
      <c r="F24" s="114"/>
      <c r="G24" s="74" t="s">
        <v>550</v>
      </c>
    </row>
    <row r="25" spans="1:9" ht="127.5" customHeight="1" x14ac:dyDescent="0.25">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25">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22" t="str">
        <f>fateReasons_label</f>
        <v>Motivos del destino previsto de los animales después del procedimiento</v>
      </c>
      <c r="D28" s="122"/>
      <c r="E28" s="122"/>
      <c r="F28" s="122"/>
      <c r="G28" s="74" t="s">
        <v>550</v>
      </c>
    </row>
    <row r="29" spans="1:9" ht="127.5" customHeight="1" x14ac:dyDescent="0.25">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11" t="str">
        <f>application_of_the_three_rs_label</f>
        <v>Aplicación de la regla de las «tres erres»</v>
      </c>
      <c r="D30" s="111"/>
      <c r="E30" s="111"/>
      <c r="F30" s="111"/>
      <c r="G30" s="111"/>
    </row>
    <row r="31" spans="1:9" x14ac:dyDescent="0.25">
      <c r="A31" s="5"/>
      <c r="B31" s="7"/>
      <c r="C31" s="111" t="str">
        <f>replacement_label</f>
        <v>1. Reemplazo</v>
      </c>
      <c r="D31" s="111"/>
      <c r="E31" s="111"/>
      <c r="F31" s="111"/>
      <c r="G31" s="74" t="s">
        <v>550</v>
      </c>
    </row>
    <row r="32" spans="1:9" ht="127.5" customHeight="1" x14ac:dyDescent="0.25">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15" t="str">
        <f>reduction_label</f>
        <v>2. Reducción</v>
      </c>
      <c r="D33" s="115"/>
      <c r="E33" s="115"/>
      <c r="F33" s="115"/>
      <c r="G33" s="74" t="s">
        <v>550</v>
      </c>
    </row>
    <row r="34" spans="1:9" ht="150.75" customHeight="1" x14ac:dyDescent="0.25">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15" t="str">
        <f>refinement_label</f>
        <v>3. Refinamiento</v>
      </c>
      <c r="D35" s="115"/>
      <c r="E35" s="115"/>
      <c r="F35" s="115"/>
      <c r="G35" s="74" t="s">
        <v>550</v>
      </c>
    </row>
    <row r="36" spans="1:9" ht="127.5" customHeight="1" x14ac:dyDescent="0.25">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4" t="str">
        <f>speciesChoiceExplanation_label</f>
        <v>Explique la elección de las especies y las etapas de vida correspondientes</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Obligatorio La longitud máxima es de 2 500 caracteres.</v>
      </c>
    </row>
    <row r="39" spans="1:9" ht="30" x14ac:dyDescent="0.25">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25">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25">
      <c r="A44" s="5" t="s">
        <v>169</v>
      </c>
      <c r="B44" s="6" t="str">
        <f t="shared" si="2"/>
        <v/>
      </c>
      <c r="C44" s="21"/>
      <c r="D44" s="118" t="str">
        <f>nhpUse_label</f>
        <v>Utiliza primates no humanos</v>
      </c>
      <c r="E44" s="118"/>
      <c r="F44" s="19" t="s">
        <v>6</v>
      </c>
      <c r="G44" s="22"/>
    </row>
    <row r="45" spans="1:9" x14ac:dyDescent="0.25">
      <c r="A45" s="5" t="s">
        <v>170</v>
      </c>
      <c r="B45" s="6" t="str">
        <f t="shared" si="2"/>
        <v/>
      </c>
      <c r="C45" s="28" t="str">
        <f>IF((B47&lt;&gt;"")*AND(B45&lt;&gt;1),inconsistent_value_mssg,"")</f>
        <v/>
      </c>
      <c r="D45" s="118" t="str">
        <f>other_label</f>
        <v>Otros motivos</v>
      </c>
      <c r="E45" s="118"/>
      <c r="F45" s="19"/>
      <c r="G45" s="22"/>
    </row>
    <row r="46" spans="1:9" s="23" customFormat="1" x14ac:dyDescent="0.25">
      <c r="A46" s="5"/>
      <c r="B46" s="6"/>
      <c r="C46" s="119" t="str">
        <f>otherExplanation_label</f>
        <v>Explicación del otro motivo de la evaluación retrospectiva</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 customHeight="1" x14ac:dyDescent="0.25">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 customHeight="1" x14ac:dyDescent="0.25">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 customHeight="1" x14ac:dyDescent="0.25">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 customHeight="1" x14ac:dyDescent="0.25">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45" x14ac:dyDescent="0.35">
      <c r="A1" s="36" t="str">
        <f>projectPurposes_label</f>
        <v>Finalidad del (de los) proyecto(s)</v>
      </c>
    </row>
    <row r="2" spans="1:1" ht="15" hidden="1" customHeight="1" x14ac:dyDescent="0.35">
      <c r="A2" s="33" t="s">
        <v>491</v>
      </c>
    </row>
    <row r="3" spans="1:1" ht="14.45" x14ac:dyDescent="0.35">
      <c r="A3" s="8"/>
    </row>
    <row r="4" spans="1:1" ht="14.45" x14ac:dyDescent="0.35">
      <c r="A4" s="8"/>
    </row>
    <row r="5" spans="1:1" ht="14.45" x14ac:dyDescent="0.35">
      <c r="A5" s="8"/>
    </row>
    <row r="6" spans="1:1" ht="14.45" x14ac:dyDescent="0.35">
      <c r="A6" s="8"/>
    </row>
    <row r="7" spans="1:1" ht="14.45" x14ac:dyDescent="0.35">
      <c r="A7" s="8"/>
    </row>
    <row r="8" spans="1:1" ht="14.45" x14ac:dyDescent="0.35">
      <c r="A8" s="8"/>
    </row>
    <row r="9" spans="1:1" ht="14.45" x14ac:dyDescent="0.35">
      <c r="A9" s="8"/>
    </row>
    <row r="10" spans="1:1" ht="14.45" x14ac:dyDescent="0.35">
      <c r="A10" s="8"/>
    </row>
    <row r="11" spans="1:1" ht="14.45" x14ac:dyDescent="0.35">
      <c r="A11" s="8"/>
    </row>
    <row r="12" spans="1:1" ht="14.45" x14ac:dyDescent="0.35">
      <c r="A12" s="8"/>
    </row>
    <row r="13" spans="1:1" ht="14.45" x14ac:dyDescent="0.35">
      <c r="A13" s="8"/>
    </row>
    <row r="14" spans="1:1" ht="14.45" x14ac:dyDescent="0.35">
      <c r="A14" s="8"/>
    </row>
    <row r="15" spans="1:1" ht="14.45" x14ac:dyDescent="0.3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6">
      <c r="A1" s="36" t="str">
        <f>expectedHarms_label</f>
        <v>Daños previstos</v>
      </c>
      <c r="B1" s="145" t="str">
        <f>numbers_per_severity_label</f>
        <v>Cifras estimadas, por nivel de severidad</v>
      </c>
      <c r="C1" s="145"/>
      <c r="D1" s="145"/>
      <c r="E1" s="145"/>
      <c r="F1" s="71"/>
      <c r="G1" s="37"/>
    </row>
    <row r="2" spans="1:8" ht="75" customHeight="1" thickBot="1" x14ac:dyDescent="0.4">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5">
      <c r="A3" s="33" t="s">
        <v>179</v>
      </c>
      <c r="B3" s="39" t="s">
        <v>180</v>
      </c>
      <c r="C3" s="39" t="s">
        <v>181</v>
      </c>
      <c r="D3" s="39" t="s">
        <v>182</v>
      </c>
      <c r="E3" s="39" t="s">
        <v>183</v>
      </c>
      <c r="F3" s="39" t="s">
        <v>546</v>
      </c>
    </row>
    <row r="4" spans="1:8" ht="14.45" x14ac:dyDescent="0.3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ht="14.45" x14ac:dyDescent="0.3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ht="14.45" x14ac:dyDescent="0.3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ht="14.45" x14ac:dyDescent="0.3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ht="14.45" x14ac:dyDescent="0.3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ht="14.45" x14ac:dyDescent="0.3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ht="14.45" x14ac:dyDescent="0.3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ht="14.45" x14ac:dyDescent="0.3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55000000000000004">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4">
      <c r="A2" s="38" t="str">
        <f>species_label</f>
        <v>Especie</v>
      </c>
      <c r="B2" s="109" t="str">
        <f>reused_label</f>
        <v>Reutilización</v>
      </c>
      <c r="C2" s="109" t="str">
        <f>returned_label</f>
        <v>Devuelto</v>
      </c>
      <c r="D2" s="109" t="str">
        <f>rehomed_label</f>
        <v>Realojado</v>
      </c>
    </row>
    <row r="3" spans="1:6" ht="15.4" hidden="1" customHeight="1" x14ac:dyDescent="0.35">
      <c r="A3" s="9" t="s">
        <v>179</v>
      </c>
      <c r="B3" s="9" t="s">
        <v>315</v>
      </c>
      <c r="C3" s="9" t="s">
        <v>316</v>
      </c>
      <c r="D3" s="9" t="s">
        <v>317</v>
      </c>
    </row>
    <row r="4" spans="1:6" ht="14.45" x14ac:dyDescent="0.3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ht="14.45" x14ac:dyDescent="0.3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ht="14.45" x14ac:dyDescent="0.3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ht="14.45" x14ac:dyDescent="0.3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ht="14.45" x14ac:dyDescent="0.3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ht="14.45" x14ac:dyDescent="0.3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ht="14.45" x14ac:dyDescent="0.3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ht="14.45" x14ac:dyDescent="0.3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ht="14.45" x14ac:dyDescent="0.3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thickBot="1" x14ac:dyDescent="0.4"/>
    <row r="2" spans="1:28" s="53" customFormat="1" thickBot="1" x14ac:dyDescent="0.4">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thickBot="1" x14ac:dyDescent="0.4">
      <c r="D3" s="48"/>
      <c r="E3" s="48"/>
      <c r="F3" s="48"/>
      <c r="G3" s="48"/>
      <c r="H3" s="48"/>
      <c r="I3" s="48"/>
      <c r="J3" s="48"/>
      <c r="K3" s="48"/>
      <c r="L3" s="48"/>
      <c r="M3" s="48"/>
      <c r="N3" s="48"/>
      <c r="O3" s="48"/>
      <c r="P3" s="48"/>
      <c r="Q3" s="48"/>
      <c r="R3" s="48"/>
      <c r="S3" s="48"/>
      <c r="T3" s="48"/>
      <c r="U3" s="48"/>
      <c r="V3" s="48"/>
      <c r="W3" s="48"/>
      <c r="X3" s="48"/>
      <c r="Y3" s="48"/>
      <c r="Z3" s="48"/>
      <c r="AA3" s="48"/>
      <c r="AB3" s="48"/>
    </row>
    <row r="4" spans="1:28" ht="14.45" x14ac:dyDescent="0.3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thickBot="1" x14ac:dyDescent="0.4">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thickBot="1" x14ac:dyDescent="0.4"/>
    <row r="2" spans="1:31" thickBot="1" x14ac:dyDescent="0.4">
      <c r="A2" s="27" t="s">
        <v>12</v>
      </c>
      <c r="B2" s="95" t="str">
        <f>IF(language="","en",language)</f>
        <v>es</v>
      </c>
    </row>
    <row r="3" spans="1:31" thickBot="1" x14ac:dyDescent="0.4">
      <c r="A3" s="27" t="s">
        <v>15</v>
      </c>
      <c r="B3" s="96" t="str">
        <f>yes</f>
        <v>sí [1]</v>
      </c>
      <c r="C3" s="97" t="str">
        <f>no</f>
        <v>no [0]</v>
      </c>
    </row>
    <row r="4" spans="1:31" thickBot="1" x14ac:dyDescent="0.4">
      <c r="A4" s="27" t="s">
        <v>14</v>
      </c>
      <c r="B4" s="96" t="str">
        <f>yes</f>
        <v>sí [1]</v>
      </c>
      <c r="C4" s="98" t="s">
        <v>6</v>
      </c>
    </row>
    <row r="5" spans="1:31" thickBot="1" x14ac:dyDescent="0.4">
      <c r="A5" s="27" t="s">
        <v>391</v>
      </c>
      <c r="B5" s="95">
        <v>1</v>
      </c>
      <c r="C5" s="99"/>
    </row>
    <row r="6" spans="1:31" thickBot="1" x14ac:dyDescent="0.4">
      <c r="A6" s="27" t="s">
        <v>174</v>
      </c>
      <c r="B6" s="95" t="str">
        <f>IF(NTS!B2="","",IF(VLOOKUP(NTS!B2,A11:B38,2)="yes","*",""))</f>
        <v/>
      </c>
      <c r="C6" s="99"/>
    </row>
    <row r="7" spans="1:31" thickBot="1" x14ac:dyDescent="0.4">
      <c r="A7" s="27" t="s">
        <v>393</v>
      </c>
      <c r="B7" s="95" t="str">
        <f>IF(NTS!B2="","",IF(VLOOKUP(NTS!B2,A11:C38,3)="yes","*",""))</f>
        <v/>
      </c>
      <c r="C7" s="99"/>
    </row>
    <row r="8" spans="1:31" thickBot="1" x14ac:dyDescent="0.4">
      <c r="A8" s="27" t="s">
        <v>398</v>
      </c>
      <c r="B8" s="95" t="str">
        <f>IF(NTS!B2="","",IF(VLOOKUP(NTS!B2,A11:D38,4)="yes","*",""))</f>
        <v/>
      </c>
      <c r="C8" s="99"/>
    </row>
    <row r="9" spans="1:31" ht="14.45" x14ac:dyDescent="0.35">
      <c r="A9" s="5"/>
      <c r="B9" s="100"/>
      <c r="C9" s="99"/>
    </row>
    <row r="10" spans="1:31" thickBot="1" x14ac:dyDescent="0.4">
      <c r="A10" s="27" t="s">
        <v>172</v>
      </c>
      <c r="B10" s="100" t="s">
        <v>173</v>
      </c>
      <c r="C10" s="99" t="s">
        <v>392</v>
      </c>
      <c r="D10" s="9" t="s">
        <v>397</v>
      </c>
    </row>
    <row r="11" spans="1:31" ht="14.45" x14ac:dyDescent="0.35">
      <c r="A11" s="53" t="s">
        <v>35</v>
      </c>
      <c r="B11" s="101" t="s">
        <v>4</v>
      </c>
      <c r="C11" s="102"/>
      <c r="D11" s="103"/>
    </row>
    <row r="12" spans="1:31" ht="14.45" x14ac:dyDescent="0.35">
      <c r="A12" s="53" t="s">
        <v>36</v>
      </c>
      <c r="B12" s="104" t="s">
        <v>4</v>
      </c>
      <c r="C12" s="99"/>
      <c r="D12" s="87"/>
    </row>
    <row r="13" spans="1:31" ht="14.45" x14ac:dyDescent="0.35">
      <c r="A13" s="53" t="s">
        <v>37</v>
      </c>
      <c r="B13" s="104" t="s">
        <v>4</v>
      </c>
      <c r="C13" s="99"/>
      <c r="D13" s="87"/>
    </row>
    <row r="14" spans="1:31" ht="14.45" x14ac:dyDescent="0.3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Usuari</cp:lastModifiedBy>
  <dcterms:created xsi:type="dcterms:W3CDTF">2020-03-26T19:58:53Z</dcterms:created>
  <dcterms:modified xsi:type="dcterms:W3CDTF">2021-04-21T16:41:39Z</dcterms:modified>
</cp:coreProperties>
</file>